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ichota\Documents\Překlady plocha\2016\09 - září 2016\"/>
    </mc:Choice>
  </mc:AlternateContent>
  <bookViews>
    <workbookView xWindow="0" yWindow="0" windowWidth="21570" windowHeight="8160"/>
  </bookViews>
  <sheets>
    <sheet name="leden - srpen 16" sheetId="3" r:id="rId1"/>
  </sheets>
  <definedNames>
    <definedName name="_xlnm.Print_Area" localSheetId="0">'leden - srpen 16'!$A$1:$G$58</definedName>
  </definedNames>
  <calcPr calcId="152511"/>
</workbook>
</file>

<file path=xl/calcChain.xml><?xml version="1.0" encoding="utf-8"?>
<calcChain xmlns="http://schemas.openxmlformats.org/spreadsheetml/2006/main">
  <c r="G7" i="3" l="1"/>
  <c r="E43" i="3"/>
  <c r="D21" i="3"/>
  <c r="F21" i="3"/>
  <c r="G21" i="3"/>
  <c r="D23" i="3"/>
  <c r="D22" i="3"/>
  <c r="B20" i="3"/>
  <c r="E41" i="3"/>
  <c r="B19" i="3"/>
  <c r="E45" i="3" s="1"/>
  <c r="E46" i="3"/>
  <c r="E14" i="3"/>
  <c r="B23" i="3"/>
  <c r="E23" i="3"/>
  <c r="E11" i="3"/>
  <c r="E10" i="3"/>
  <c r="E6" i="3"/>
  <c r="D33" i="3"/>
  <c r="D20" i="3"/>
  <c r="E20" i="3" s="1"/>
  <c r="F20" i="3"/>
  <c r="G20" i="3"/>
  <c r="B31" i="3"/>
  <c r="E31" i="3" s="1"/>
  <c r="F31" i="3"/>
  <c r="G31" i="3"/>
  <c r="E13" i="3"/>
  <c r="E8" i="3"/>
  <c r="F10" i="3"/>
  <c r="G10" i="3"/>
  <c r="F14" i="3"/>
  <c r="G14" i="3"/>
  <c r="F8" i="3"/>
  <c r="G8" i="3"/>
  <c r="B21" i="3"/>
  <c r="E48" i="3"/>
  <c r="B22" i="3"/>
  <c r="E50" i="3"/>
  <c r="D24" i="3"/>
  <c r="D25" i="3"/>
  <c r="B24" i="3"/>
  <c r="E24" i="3"/>
  <c r="B25" i="3"/>
  <c r="F25" i="3"/>
  <c r="G25" i="3"/>
  <c r="E52" i="3"/>
  <c r="D15" i="3"/>
  <c r="D26" i="3"/>
  <c r="F13" i="3"/>
  <c r="G13" i="3"/>
  <c r="B15" i="3"/>
  <c r="C6" i="3" s="1"/>
  <c r="B30" i="3"/>
  <c r="E30" i="3" s="1"/>
  <c r="B32" i="3"/>
  <c r="F32" i="3"/>
  <c r="G32" i="3" s="1"/>
  <c r="B33" i="3"/>
  <c r="E33" i="3"/>
  <c r="D19" i="3"/>
  <c r="F11" i="3"/>
  <c r="G11" i="3"/>
  <c r="D32" i="3"/>
  <c r="D31" i="3"/>
  <c r="D30" i="3"/>
  <c r="F12" i="3"/>
  <c r="G12" i="3"/>
  <c r="E9" i="3"/>
  <c r="E12" i="3"/>
  <c r="F6" i="3"/>
  <c r="G6" i="3"/>
  <c r="F7" i="3"/>
  <c r="F9" i="3"/>
  <c r="G9" i="3"/>
  <c r="F5" i="3"/>
  <c r="G5" i="3"/>
  <c r="E5" i="3"/>
  <c r="E25" i="3"/>
  <c r="D34" i="3"/>
  <c r="E22" i="3"/>
  <c r="F22" i="3"/>
  <c r="G22" i="3"/>
  <c r="E21" i="3"/>
  <c r="F33" i="3"/>
  <c r="G33" i="3"/>
  <c r="F24" i="3"/>
  <c r="G24" i="3"/>
  <c r="E42" i="3"/>
  <c r="F23" i="3"/>
  <c r="G23" i="3"/>
  <c r="B34" i="3"/>
  <c r="C32" i="3" s="1"/>
  <c r="C12" i="3"/>
  <c r="B26" i="3"/>
  <c r="C25" i="3" s="1"/>
  <c r="F34" i="3"/>
  <c r="G34" i="3" s="1"/>
  <c r="C7" i="3" l="1"/>
  <c r="C9" i="3"/>
  <c r="C8" i="3"/>
  <c r="C5" i="3"/>
  <c r="C24" i="3"/>
  <c r="C30" i="3"/>
  <c r="C11" i="3"/>
  <c r="C14" i="3"/>
  <c r="C23" i="3"/>
  <c r="E19" i="3"/>
  <c r="C10" i="3"/>
  <c r="F15" i="3"/>
  <c r="G15" i="3" s="1"/>
  <c r="E26" i="3"/>
  <c r="C21" i="3"/>
  <c r="C33" i="3"/>
  <c r="C31" i="3"/>
  <c r="F30" i="3"/>
  <c r="G30" i="3" s="1"/>
  <c r="F26" i="3"/>
  <c r="G26" i="3" s="1"/>
  <c r="C20" i="3"/>
  <c r="C22" i="3"/>
  <c r="E34" i="3"/>
  <c r="C19" i="3"/>
  <c r="C13" i="3"/>
  <c r="E15" i="3"/>
  <c r="F19" i="3"/>
  <c r="G19" i="3" s="1"/>
  <c r="C15" i="3" l="1"/>
  <c r="C34" i="3"/>
  <c r="C26" i="3"/>
</calcChain>
</file>

<file path=xl/sharedStrings.xml><?xml version="1.0" encoding="utf-8"?>
<sst xmlns="http://schemas.openxmlformats.org/spreadsheetml/2006/main" count="69" uniqueCount="37">
  <si>
    <t>%</t>
  </si>
  <si>
    <t>SUPER BA-95</t>
  </si>
  <si>
    <t>SPECIAL BA-91</t>
  </si>
  <si>
    <t>NORMAL BA-91</t>
  </si>
  <si>
    <t>SUPER PLUS BA-98</t>
  </si>
  <si>
    <t>MONA</t>
  </si>
  <si>
    <t>Celkem</t>
  </si>
  <si>
    <t>LPG</t>
  </si>
  <si>
    <t>FAME</t>
  </si>
  <si>
    <t>CNG</t>
  </si>
  <si>
    <t>Ethanol E85</t>
  </si>
  <si>
    <t>SMN 30</t>
  </si>
  <si>
    <t>0,0,</t>
  </si>
  <si>
    <t>Monitoring a observing fuel quality - January - July 2016</t>
  </si>
  <si>
    <t>Taken fuels determinated by the type - January - July 2016</t>
  </si>
  <si>
    <t>fuel type</t>
  </si>
  <si>
    <t>number of taken samples</t>
  </si>
  <si>
    <t>number of noncompliant samples</t>
  </si>
  <si>
    <t>% from the fuel type</t>
  </si>
  <si>
    <t>number of conforming samples</t>
  </si>
  <si>
    <t>Taken fuels determinated by the type - January - July 2016 (according to the notice No. 133/2010)</t>
  </si>
  <si>
    <t>petrol</t>
  </si>
  <si>
    <t>diesel fuel</t>
  </si>
  <si>
    <t>diesel fuel blend</t>
  </si>
  <si>
    <t>Total</t>
  </si>
  <si>
    <t>Taken motor petrols determinated by the type - January - July 2016</t>
  </si>
  <si>
    <t>Detected unsatisfactory quality indicators</t>
  </si>
  <si>
    <t>quality indicator</t>
  </si>
  <si>
    <t>number of samples</t>
  </si>
  <si>
    <t>% from taken samples of particular type</t>
  </si>
  <si>
    <t>diesel</t>
  </si>
  <si>
    <t>flash point</t>
  </si>
  <si>
    <t>95% of content distillates at temperature</t>
  </si>
  <si>
    <t>FAME content</t>
  </si>
  <si>
    <t>MON</t>
  </si>
  <si>
    <t>vapour pressure</t>
  </si>
  <si>
    <t>Ethanol E-85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</si>
</sst>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-* #,##0.0\ _K_č_-;\-* #,##0.0\ _K_č_-;_-* &quot;-&quot;??\ _K_č_-;_-@_-"/>
    <numFmt numFmtId="165" formatCode="0.0"/>
    <numFmt numFmtId="166" formatCode="#,##0.0_ ;\-#,##0.0\ "/>
    <numFmt numFmtId="167" formatCode="#,##0.0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Fill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left"/>
    </xf>
    <xf numFmtId="165" fontId="3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2" fillId="0" borderId="7" xfId="0" applyFont="1" applyBorder="1"/>
    <xf numFmtId="165" fontId="2" fillId="0" borderId="6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6" fontId="5" fillId="0" borderId="6" xfId="1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wrapText="1"/>
    </xf>
    <xf numFmtId="165" fontId="3" fillId="0" borderId="13" xfId="0" applyNumberFormat="1" applyFont="1" applyBorder="1" applyAlignment="1">
      <alignment horizontal="center" wrapText="1"/>
    </xf>
    <xf numFmtId="167" fontId="3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4" xfId="0" applyFont="1" applyBorder="1"/>
    <xf numFmtId="1" fontId="4" fillId="0" borderId="11" xfId="1" applyNumberFormat="1" applyFont="1" applyBorder="1" applyAlignment="1">
      <alignment horizontal="center" wrapText="1"/>
    </xf>
    <xf numFmtId="0" fontId="6" fillId="0" borderId="5" xfId="0" applyFont="1" applyBorder="1"/>
    <xf numFmtId="1" fontId="4" fillId="0" borderId="6" xfId="1" applyNumberFormat="1" applyFont="1" applyBorder="1" applyAlignment="1">
      <alignment horizontal="center" wrapText="1"/>
    </xf>
    <xf numFmtId="0" fontId="6" fillId="0" borderId="10" xfId="0" applyFont="1" applyBorder="1"/>
    <xf numFmtId="165" fontId="3" fillId="0" borderId="15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4" fontId="2" fillId="0" borderId="3" xfId="2" applyNumberFormat="1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4" fontId="2" fillId="0" borderId="3" xfId="3" applyNumberFormat="1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24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64" fontId="2" fillId="0" borderId="0" xfId="2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4" fontId="2" fillId="0" borderId="14" xfId="3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4">
    <cellStyle name="Čárka" xfId="1" builtinId="3"/>
    <cellStyle name="Čárka 2" xfId="2"/>
    <cellStyle name="čárky 2" xf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4" zoomScale="120" zoomScaleNormal="120" zoomScaleSheetLayoutView="100" workbookViewId="0">
      <selection activeCell="I41" sqref="I41"/>
    </sheetView>
  </sheetViews>
  <sheetFormatPr defaultRowHeight="12.75" x14ac:dyDescent="0.2"/>
  <cols>
    <col min="1" max="1" width="19.85546875" style="18" customWidth="1"/>
    <col min="2" max="2" width="18.85546875" style="18" customWidth="1"/>
    <col min="3" max="3" width="13.5703125" style="19" customWidth="1"/>
    <col min="4" max="4" width="14.7109375" style="39" customWidth="1"/>
    <col min="5" max="5" width="14.85546875" style="19" customWidth="1"/>
    <col min="6" max="6" width="13.5703125" style="19" customWidth="1"/>
    <col min="7" max="7" width="13" style="18" customWidth="1"/>
    <col min="8" max="8" width="9.140625" style="25"/>
    <col min="9" max="16384" width="9.140625" style="18"/>
  </cols>
  <sheetData>
    <row r="1" spans="1:9" x14ac:dyDescent="0.2">
      <c r="A1" s="4" t="s">
        <v>13</v>
      </c>
      <c r="B1" s="4"/>
      <c r="C1" s="4"/>
      <c r="D1" s="38"/>
      <c r="E1" s="4"/>
      <c r="F1" s="17"/>
      <c r="G1" s="17"/>
      <c r="H1" s="24"/>
    </row>
    <row r="2" spans="1:9" ht="13.5" thickBot="1" x14ac:dyDescent="0.25">
      <c r="A2" s="4"/>
      <c r="B2" s="4"/>
      <c r="C2" s="4"/>
      <c r="D2" s="38"/>
      <c r="E2" s="4"/>
      <c r="F2" s="17"/>
      <c r="G2" s="17"/>
      <c r="H2" s="24"/>
    </row>
    <row r="3" spans="1:9" x14ac:dyDescent="0.2">
      <c r="A3" s="5" t="s">
        <v>14</v>
      </c>
      <c r="B3" s="11"/>
      <c r="C3" s="6"/>
      <c r="D3" s="69"/>
      <c r="E3" s="6"/>
      <c r="F3" s="16"/>
      <c r="G3" s="28"/>
      <c r="H3" s="24"/>
    </row>
    <row r="4" spans="1:9" ht="38.25" x14ac:dyDescent="0.2">
      <c r="A4" s="70" t="s">
        <v>15</v>
      </c>
      <c r="B4" s="71" t="s">
        <v>16</v>
      </c>
      <c r="C4" s="72" t="s">
        <v>0</v>
      </c>
      <c r="D4" s="71" t="s">
        <v>17</v>
      </c>
      <c r="E4" s="73" t="s">
        <v>18</v>
      </c>
      <c r="F4" s="71" t="s">
        <v>19</v>
      </c>
      <c r="G4" s="73" t="s">
        <v>18</v>
      </c>
      <c r="H4" s="17"/>
      <c r="I4" s="17"/>
    </row>
    <row r="5" spans="1:9" x14ac:dyDescent="0.2">
      <c r="A5" s="20" t="s">
        <v>1</v>
      </c>
      <c r="B5" s="50">
        <v>618</v>
      </c>
      <c r="C5" s="22">
        <f>B5*100/B15</f>
        <v>36.310223266745005</v>
      </c>
      <c r="D5" s="50">
        <v>3</v>
      </c>
      <c r="E5" s="41">
        <f t="shared" ref="E5:E15" si="0">D5*100/B5</f>
        <v>0.4854368932038835</v>
      </c>
      <c r="F5" s="13">
        <f>B5-D5</f>
        <v>615</v>
      </c>
      <c r="G5" s="15">
        <f t="shared" ref="G5:G14" si="1">F5*100/B5</f>
        <v>99.514563106796118</v>
      </c>
      <c r="H5" s="18"/>
    </row>
    <row r="6" spans="1:9" x14ac:dyDescent="0.2">
      <c r="A6" s="20" t="s">
        <v>2</v>
      </c>
      <c r="B6" s="50">
        <v>6</v>
      </c>
      <c r="C6" s="22">
        <f>B6*100/B15</f>
        <v>0.3525264394829612</v>
      </c>
      <c r="D6" s="50">
        <v>0</v>
      </c>
      <c r="E6" s="41">
        <f t="shared" si="0"/>
        <v>0</v>
      </c>
      <c r="F6" s="13">
        <f t="shared" ref="F6:F15" si="2">B6-D6</f>
        <v>6</v>
      </c>
      <c r="G6" s="15">
        <f t="shared" si="1"/>
        <v>100</v>
      </c>
      <c r="H6" s="18"/>
    </row>
    <row r="7" spans="1:9" x14ac:dyDescent="0.2">
      <c r="A7" s="20" t="s">
        <v>3</v>
      </c>
      <c r="B7" s="50">
        <v>1</v>
      </c>
      <c r="C7" s="22">
        <f>B7*100/B15</f>
        <v>5.8754406580493537E-2</v>
      </c>
      <c r="D7" s="50">
        <v>0</v>
      </c>
      <c r="E7" s="41">
        <v>0</v>
      </c>
      <c r="F7" s="13">
        <f t="shared" si="2"/>
        <v>1</v>
      </c>
      <c r="G7" s="15">
        <f t="shared" si="1"/>
        <v>100</v>
      </c>
      <c r="H7" s="18"/>
    </row>
    <row r="8" spans="1:9" x14ac:dyDescent="0.2">
      <c r="A8" s="20" t="s">
        <v>4</v>
      </c>
      <c r="B8" s="50">
        <v>32</v>
      </c>
      <c r="C8" s="22">
        <f>B8*100/B15</f>
        <v>1.8801410105757932</v>
      </c>
      <c r="D8" s="50">
        <v>0</v>
      </c>
      <c r="E8" s="41">
        <f t="shared" si="0"/>
        <v>0</v>
      </c>
      <c r="F8" s="13">
        <f>B8-D8</f>
        <v>32</v>
      </c>
      <c r="G8" s="15">
        <f t="shared" si="1"/>
        <v>100</v>
      </c>
      <c r="H8" s="18"/>
    </row>
    <row r="9" spans="1:9" x14ac:dyDescent="0.2">
      <c r="A9" s="20" t="s">
        <v>5</v>
      </c>
      <c r="B9" s="50">
        <v>794</v>
      </c>
      <c r="C9" s="22">
        <f>B9*100/B15</f>
        <v>46.650998824911866</v>
      </c>
      <c r="D9" s="50">
        <v>13</v>
      </c>
      <c r="E9" s="41">
        <f t="shared" si="0"/>
        <v>1.6372795969773299</v>
      </c>
      <c r="F9" s="13">
        <f t="shared" si="2"/>
        <v>781</v>
      </c>
      <c r="G9" s="15">
        <f t="shared" si="1"/>
        <v>98.362720403022664</v>
      </c>
      <c r="H9" s="18"/>
    </row>
    <row r="10" spans="1:9" x14ac:dyDescent="0.2">
      <c r="A10" s="20" t="s">
        <v>11</v>
      </c>
      <c r="B10" s="50">
        <v>13</v>
      </c>
      <c r="C10" s="22">
        <f>B10*100/B15</f>
        <v>0.76380728554641597</v>
      </c>
      <c r="D10" s="50">
        <v>1</v>
      </c>
      <c r="E10" s="41">
        <f t="shared" si="0"/>
        <v>7.6923076923076925</v>
      </c>
      <c r="F10" s="13">
        <f t="shared" si="2"/>
        <v>12</v>
      </c>
      <c r="G10" s="15">
        <f t="shared" si="1"/>
        <v>92.307692307692307</v>
      </c>
      <c r="H10" s="18"/>
    </row>
    <row r="11" spans="1:9" x14ac:dyDescent="0.2">
      <c r="A11" s="32" t="s">
        <v>8</v>
      </c>
      <c r="B11" s="51">
        <v>7</v>
      </c>
      <c r="C11" s="34">
        <f>B11*100/B15</f>
        <v>0.41128084606345477</v>
      </c>
      <c r="D11" s="50">
        <v>1</v>
      </c>
      <c r="E11" s="41">
        <f t="shared" si="0"/>
        <v>14.285714285714286</v>
      </c>
      <c r="F11" s="13">
        <f t="shared" si="2"/>
        <v>6</v>
      </c>
      <c r="G11" s="15">
        <f t="shared" si="1"/>
        <v>85.714285714285708</v>
      </c>
      <c r="H11" s="18"/>
    </row>
    <row r="12" spans="1:9" x14ac:dyDescent="0.2">
      <c r="A12" s="32" t="s">
        <v>7</v>
      </c>
      <c r="B12" s="51">
        <v>199</v>
      </c>
      <c r="C12" s="34">
        <f>B12*100/B15</f>
        <v>11.692126909518214</v>
      </c>
      <c r="D12" s="50">
        <v>0</v>
      </c>
      <c r="E12" s="41">
        <f t="shared" si="0"/>
        <v>0</v>
      </c>
      <c r="F12" s="13">
        <f t="shared" si="2"/>
        <v>199</v>
      </c>
      <c r="G12" s="15">
        <f t="shared" si="1"/>
        <v>100</v>
      </c>
      <c r="H12" s="18"/>
    </row>
    <row r="13" spans="1:9" x14ac:dyDescent="0.2">
      <c r="A13" s="32" t="s">
        <v>9</v>
      </c>
      <c r="B13" s="51">
        <v>27</v>
      </c>
      <c r="C13" s="34">
        <f>B13*100/B15</f>
        <v>1.5863689776733254</v>
      </c>
      <c r="D13" s="50">
        <v>0</v>
      </c>
      <c r="E13" s="41">
        <f t="shared" si="0"/>
        <v>0</v>
      </c>
      <c r="F13" s="33">
        <f t="shared" si="2"/>
        <v>27</v>
      </c>
      <c r="G13" s="15">
        <f t="shared" si="1"/>
        <v>100</v>
      </c>
      <c r="H13" s="18"/>
    </row>
    <row r="14" spans="1:9" x14ac:dyDescent="0.2">
      <c r="A14" s="32" t="s">
        <v>10</v>
      </c>
      <c r="B14" s="51">
        <v>5</v>
      </c>
      <c r="C14" s="34">
        <f>B14*100/B15</f>
        <v>0.29377203290246767</v>
      </c>
      <c r="D14" s="50">
        <v>1</v>
      </c>
      <c r="E14" s="41">
        <f t="shared" si="0"/>
        <v>20</v>
      </c>
      <c r="F14" s="33">
        <f>B14-D14</f>
        <v>4</v>
      </c>
      <c r="G14" s="15">
        <f t="shared" si="1"/>
        <v>80</v>
      </c>
      <c r="H14" s="18"/>
    </row>
    <row r="15" spans="1:9" ht="13.5" thickBot="1" x14ac:dyDescent="0.25">
      <c r="A15" s="7" t="s">
        <v>24</v>
      </c>
      <c r="B15" s="8">
        <f>SUM(B5:B14)</f>
        <v>1702</v>
      </c>
      <c r="C15" s="23">
        <f>SUM(C5:C14)</f>
        <v>99.999999999999986</v>
      </c>
      <c r="D15" s="8">
        <f>SUM(D5:D14)</f>
        <v>19</v>
      </c>
      <c r="E15" s="45">
        <f t="shared" si="0"/>
        <v>1.1163337250293772</v>
      </c>
      <c r="F15" s="8">
        <f t="shared" si="2"/>
        <v>1683</v>
      </c>
      <c r="G15" s="43">
        <f>F15*100/B15</f>
        <v>98.883666274970622</v>
      </c>
      <c r="H15" s="18"/>
    </row>
    <row r="16" spans="1:9" ht="13.5" thickBot="1" x14ac:dyDescent="0.25">
      <c r="A16" s="1"/>
      <c r="B16" s="1"/>
      <c r="C16" s="2"/>
      <c r="D16" s="38"/>
      <c r="E16" s="2"/>
      <c r="F16" s="3"/>
      <c r="G16" s="2"/>
      <c r="H16" s="26"/>
    </row>
    <row r="17" spans="1:8" x14ac:dyDescent="0.2">
      <c r="A17" s="10" t="s">
        <v>20</v>
      </c>
      <c r="B17" s="30"/>
      <c r="C17" s="9"/>
      <c r="D17" s="74"/>
      <c r="E17" s="9"/>
      <c r="F17" s="21"/>
      <c r="G17" s="29"/>
    </row>
    <row r="18" spans="1:8" ht="38.25" x14ac:dyDescent="0.2">
      <c r="A18" s="70" t="s">
        <v>15</v>
      </c>
      <c r="B18" s="71" t="s">
        <v>16</v>
      </c>
      <c r="C18" s="75" t="s">
        <v>0</v>
      </c>
      <c r="D18" s="71" t="s">
        <v>17</v>
      </c>
      <c r="E18" s="73" t="s">
        <v>18</v>
      </c>
      <c r="F18" s="71" t="s">
        <v>19</v>
      </c>
      <c r="G18" s="73" t="s">
        <v>18</v>
      </c>
      <c r="H18" s="18"/>
    </row>
    <row r="19" spans="1:8" x14ac:dyDescent="0.2">
      <c r="A19" s="20" t="s">
        <v>21</v>
      </c>
      <c r="B19" s="13">
        <f>SUM(B5+B6+B7+B8)</f>
        <v>657</v>
      </c>
      <c r="C19" s="41">
        <f>B19*100/B26</f>
        <v>38.601645123384252</v>
      </c>
      <c r="D19" s="60">
        <f>D5+D6+D7+D8</f>
        <v>3</v>
      </c>
      <c r="E19" s="14">
        <f t="shared" ref="E19:E26" si="3">D19*100/B19</f>
        <v>0.45662100456621002</v>
      </c>
      <c r="F19" s="13">
        <f t="shared" ref="F19:F26" si="4">B19-D19</f>
        <v>654</v>
      </c>
      <c r="G19" s="15">
        <f t="shared" ref="G19:G26" si="5">F19*100/B19</f>
        <v>99.543378995433784</v>
      </c>
      <c r="H19" s="18"/>
    </row>
    <row r="20" spans="1:8" x14ac:dyDescent="0.2">
      <c r="A20" s="20" t="s">
        <v>22</v>
      </c>
      <c r="B20" s="59">
        <f t="shared" ref="B20:B25" si="6">B9</f>
        <v>794</v>
      </c>
      <c r="C20" s="49">
        <f>B20*100/B26</f>
        <v>46.650998824911866</v>
      </c>
      <c r="D20" s="60">
        <f t="shared" ref="D20:D25" si="7">D9</f>
        <v>13</v>
      </c>
      <c r="E20" s="14">
        <f t="shared" si="3"/>
        <v>1.6372795969773299</v>
      </c>
      <c r="F20" s="13">
        <f t="shared" si="4"/>
        <v>781</v>
      </c>
      <c r="G20" s="15">
        <f t="shared" si="5"/>
        <v>98.362720403022664</v>
      </c>
      <c r="H20" s="18"/>
    </row>
    <row r="21" spans="1:8" x14ac:dyDescent="0.2">
      <c r="A21" s="20" t="s">
        <v>23</v>
      </c>
      <c r="B21" s="13">
        <f t="shared" si="6"/>
        <v>13</v>
      </c>
      <c r="C21" s="49">
        <f>B21*100/B26</f>
        <v>0.76380728554641597</v>
      </c>
      <c r="D21" s="60">
        <f>D10</f>
        <v>1</v>
      </c>
      <c r="E21" s="14">
        <f t="shared" si="3"/>
        <v>7.6923076923076925</v>
      </c>
      <c r="F21" s="13">
        <f t="shared" si="4"/>
        <v>12</v>
      </c>
      <c r="G21" s="15">
        <f t="shared" si="5"/>
        <v>92.307692307692307</v>
      </c>
      <c r="H21" s="18"/>
    </row>
    <row r="22" spans="1:8" x14ac:dyDescent="0.2">
      <c r="A22" s="32" t="s">
        <v>8</v>
      </c>
      <c r="B22" s="13">
        <f t="shared" si="6"/>
        <v>7</v>
      </c>
      <c r="C22" s="49">
        <f>B22*100/B26</f>
        <v>0.41128084606345477</v>
      </c>
      <c r="D22" s="60">
        <f t="shared" si="7"/>
        <v>1</v>
      </c>
      <c r="E22" s="14">
        <f t="shared" si="3"/>
        <v>14.285714285714286</v>
      </c>
      <c r="F22" s="13">
        <f t="shared" si="4"/>
        <v>6</v>
      </c>
      <c r="G22" s="15">
        <f t="shared" si="5"/>
        <v>85.714285714285708</v>
      </c>
      <c r="H22" s="18"/>
    </row>
    <row r="23" spans="1:8" x14ac:dyDescent="0.2">
      <c r="A23" s="32" t="s">
        <v>7</v>
      </c>
      <c r="B23" s="13">
        <f t="shared" si="6"/>
        <v>199</v>
      </c>
      <c r="C23" s="41">
        <f>B23*100/B26</f>
        <v>11.692126909518214</v>
      </c>
      <c r="D23" s="60">
        <f t="shared" si="7"/>
        <v>0</v>
      </c>
      <c r="E23" s="36">
        <f t="shared" si="3"/>
        <v>0</v>
      </c>
      <c r="F23" s="37">
        <f t="shared" si="4"/>
        <v>199</v>
      </c>
      <c r="G23" s="35">
        <f t="shared" si="5"/>
        <v>100</v>
      </c>
      <c r="H23" s="18"/>
    </row>
    <row r="24" spans="1:8" x14ac:dyDescent="0.2">
      <c r="A24" s="32" t="s">
        <v>9</v>
      </c>
      <c r="B24" s="33">
        <f t="shared" si="6"/>
        <v>27</v>
      </c>
      <c r="C24" s="41">
        <f>B24*100/B26</f>
        <v>1.5863689776733254</v>
      </c>
      <c r="D24" s="60">
        <f t="shared" si="7"/>
        <v>0</v>
      </c>
      <c r="E24" s="14">
        <f t="shared" si="3"/>
        <v>0</v>
      </c>
      <c r="F24" s="37">
        <f t="shared" si="4"/>
        <v>27</v>
      </c>
      <c r="G24" s="35">
        <f t="shared" si="5"/>
        <v>100</v>
      </c>
      <c r="H24" s="18"/>
    </row>
    <row r="25" spans="1:8" x14ac:dyDescent="0.2">
      <c r="A25" s="32" t="s">
        <v>10</v>
      </c>
      <c r="B25" s="33">
        <f t="shared" si="6"/>
        <v>5</v>
      </c>
      <c r="C25" s="41">
        <f>B25*100/B26</f>
        <v>0.29377203290246767</v>
      </c>
      <c r="D25" s="60">
        <f t="shared" si="7"/>
        <v>1</v>
      </c>
      <c r="E25" s="14">
        <f t="shared" si="3"/>
        <v>20</v>
      </c>
      <c r="F25" s="37">
        <f t="shared" si="4"/>
        <v>4</v>
      </c>
      <c r="G25" s="35">
        <f t="shared" si="5"/>
        <v>80</v>
      </c>
      <c r="H25" s="18"/>
    </row>
    <row r="26" spans="1:8" s="1" customFormat="1" ht="13.5" thickBot="1" x14ac:dyDescent="0.25">
      <c r="A26" s="7" t="s">
        <v>6</v>
      </c>
      <c r="B26" s="8">
        <f>SUM(B19:B25)</f>
        <v>1702</v>
      </c>
      <c r="C26" s="42">
        <f>SUM(C19:C25)</f>
        <v>99.999999999999986</v>
      </c>
      <c r="D26" s="61">
        <f>D15</f>
        <v>19</v>
      </c>
      <c r="E26" s="44">
        <f t="shared" si="3"/>
        <v>1.1163337250293772</v>
      </c>
      <c r="F26" s="8">
        <f t="shared" si="4"/>
        <v>1683</v>
      </c>
      <c r="G26" s="43">
        <f t="shared" si="5"/>
        <v>98.883666274970622</v>
      </c>
    </row>
    <row r="27" spans="1:8" ht="13.5" thickBot="1" x14ac:dyDescent="0.25"/>
    <row r="28" spans="1:8" x14ac:dyDescent="0.2">
      <c r="A28" s="76" t="s">
        <v>25</v>
      </c>
      <c r="B28" s="77"/>
      <c r="C28" s="77"/>
      <c r="D28" s="77"/>
      <c r="E28" s="77"/>
      <c r="F28" s="77"/>
      <c r="G28" s="78"/>
      <c r="H28" s="40"/>
    </row>
    <row r="29" spans="1:8" ht="38.25" x14ac:dyDescent="0.2">
      <c r="A29" s="70" t="s">
        <v>15</v>
      </c>
      <c r="B29" s="71" t="s">
        <v>16</v>
      </c>
      <c r="C29" s="75" t="s">
        <v>0</v>
      </c>
      <c r="D29" s="71" t="s">
        <v>17</v>
      </c>
      <c r="E29" s="73" t="s">
        <v>18</v>
      </c>
      <c r="F29" s="71" t="s">
        <v>19</v>
      </c>
      <c r="G29" s="73" t="s">
        <v>18</v>
      </c>
      <c r="H29" s="18"/>
    </row>
    <row r="30" spans="1:8" x14ac:dyDescent="0.2">
      <c r="A30" s="20" t="s">
        <v>1</v>
      </c>
      <c r="B30" s="13">
        <f>B5</f>
        <v>618</v>
      </c>
      <c r="C30" s="22">
        <f>B30*100/B34</f>
        <v>94.063926940639263</v>
      </c>
      <c r="D30" s="13">
        <f>D5</f>
        <v>3</v>
      </c>
      <c r="E30" s="41">
        <f>D30*100/B30</f>
        <v>0.4854368932038835</v>
      </c>
      <c r="F30" s="13">
        <f>B30-D30</f>
        <v>615</v>
      </c>
      <c r="G30" s="15">
        <f>F30*100/B30</f>
        <v>99.514563106796118</v>
      </c>
      <c r="H30" s="18"/>
    </row>
    <row r="31" spans="1:8" x14ac:dyDescent="0.2">
      <c r="A31" s="20" t="s">
        <v>2</v>
      </c>
      <c r="B31" s="13">
        <f>B6</f>
        <v>6</v>
      </c>
      <c r="C31" s="22">
        <f>B31*100/B34</f>
        <v>0.91324200913242004</v>
      </c>
      <c r="D31" s="13">
        <f>D6</f>
        <v>0</v>
      </c>
      <c r="E31" s="41">
        <f>D31*100/B31</f>
        <v>0</v>
      </c>
      <c r="F31" s="13">
        <f>B31-D31</f>
        <v>6</v>
      </c>
      <c r="G31" s="15">
        <f>F31*100/B31</f>
        <v>100</v>
      </c>
      <c r="H31" s="18"/>
    </row>
    <row r="32" spans="1:8" x14ac:dyDescent="0.2">
      <c r="A32" s="20" t="s">
        <v>3</v>
      </c>
      <c r="B32" s="13">
        <f>B7</f>
        <v>1</v>
      </c>
      <c r="C32" s="22">
        <f>B32*100/B34</f>
        <v>0.15220700152207001</v>
      </c>
      <c r="D32" s="13">
        <f>D7</f>
        <v>0</v>
      </c>
      <c r="E32" s="41" t="s">
        <v>12</v>
      </c>
      <c r="F32" s="13">
        <f>B32-D32</f>
        <v>1</v>
      </c>
      <c r="G32" s="15">
        <f>F32*100/B32</f>
        <v>100</v>
      </c>
      <c r="H32" s="18"/>
    </row>
    <row r="33" spans="1:8" x14ac:dyDescent="0.2">
      <c r="A33" s="20" t="s">
        <v>4</v>
      </c>
      <c r="B33" s="13">
        <f>B8</f>
        <v>32</v>
      </c>
      <c r="C33" s="22">
        <f>B33*100/B34</f>
        <v>4.8706240487062402</v>
      </c>
      <c r="D33" s="13">
        <f>D8</f>
        <v>0</v>
      </c>
      <c r="E33" s="41">
        <f>D33*100/B33</f>
        <v>0</v>
      </c>
      <c r="F33" s="13">
        <f>B33-D33</f>
        <v>32</v>
      </c>
      <c r="G33" s="15">
        <f>F33*100/B33</f>
        <v>100</v>
      </c>
      <c r="H33" s="18"/>
    </row>
    <row r="34" spans="1:8" ht="13.5" thickBot="1" x14ac:dyDescent="0.25">
      <c r="A34" s="7" t="s">
        <v>24</v>
      </c>
      <c r="B34" s="8">
        <f>SUM(B30:B33)</f>
        <v>657</v>
      </c>
      <c r="C34" s="31">
        <f>SUM(C30:C33)</f>
        <v>100</v>
      </c>
      <c r="D34" s="8">
        <f>SUM(D30:D33)</f>
        <v>3</v>
      </c>
      <c r="E34" s="42">
        <f>D34*100/B34</f>
        <v>0.45662100456621002</v>
      </c>
      <c r="F34" s="8">
        <f>B34-D34</f>
        <v>654</v>
      </c>
      <c r="G34" s="46">
        <f>F34*100/B34</f>
        <v>99.543378995433784</v>
      </c>
      <c r="H34" s="18"/>
    </row>
    <row r="35" spans="1:8" x14ac:dyDescent="0.2">
      <c r="A35" s="12"/>
      <c r="B35" s="12"/>
      <c r="C35" s="2"/>
      <c r="D35" s="38"/>
      <c r="E35" s="2"/>
      <c r="F35" s="2"/>
      <c r="G35" s="2"/>
      <c r="H35" s="27"/>
    </row>
    <row r="36" spans="1:8" x14ac:dyDescent="0.2">
      <c r="A36" s="12"/>
      <c r="B36" s="12"/>
      <c r="C36" s="2"/>
      <c r="D36" s="38"/>
      <c r="E36" s="2"/>
      <c r="F36" s="2"/>
      <c r="G36" s="2"/>
      <c r="H36" s="27"/>
    </row>
    <row r="37" spans="1:8" x14ac:dyDescent="0.2">
      <c r="A37" s="4" t="s">
        <v>13</v>
      </c>
      <c r="B37" s="4"/>
      <c r="C37" s="4"/>
      <c r="D37" s="79"/>
      <c r="E37" s="4"/>
      <c r="F37" s="17"/>
      <c r="G37" s="17"/>
      <c r="H37" s="24"/>
    </row>
    <row r="38" spans="1:8" ht="13.5" thickBot="1" x14ac:dyDescent="0.25">
      <c r="A38"/>
      <c r="B38"/>
      <c r="C38"/>
      <c r="D38"/>
      <c r="E38"/>
    </row>
    <row r="39" spans="1:8" ht="13.5" thickBot="1" x14ac:dyDescent="0.25">
      <c r="A39" s="80" t="s">
        <v>26</v>
      </c>
      <c r="B39" s="81"/>
      <c r="C39" s="81"/>
      <c r="D39" s="81"/>
      <c r="E39" s="82"/>
    </row>
    <row r="40" spans="1:8" ht="39" thickBot="1" x14ac:dyDescent="0.25">
      <c r="A40" s="70" t="s">
        <v>15</v>
      </c>
      <c r="B40" s="83" t="s">
        <v>27</v>
      </c>
      <c r="C40" s="84"/>
      <c r="D40" s="85" t="s">
        <v>28</v>
      </c>
      <c r="E40" s="86" t="s">
        <v>29</v>
      </c>
    </row>
    <row r="41" spans="1:8" ht="12.75" customHeight="1" x14ac:dyDescent="0.2">
      <c r="A41" s="52" t="s">
        <v>30</v>
      </c>
      <c r="B41" s="62" t="s">
        <v>31</v>
      </c>
      <c r="C41" s="64"/>
      <c r="D41" s="47">
        <v>11</v>
      </c>
      <c r="E41" s="58">
        <f>D41*100/B20</f>
        <v>1.385390428211587</v>
      </c>
    </row>
    <row r="42" spans="1:8" ht="12.75" customHeight="1" x14ac:dyDescent="0.2">
      <c r="A42" s="56"/>
      <c r="B42" s="65" t="s">
        <v>32</v>
      </c>
      <c r="C42" s="66"/>
      <c r="D42" s="53">
        <v>1</v>
      </c>
      <c r="E42" s="58">
        <f>D42*100/B20</f>
        <v>0.12594458438287154</v>
      </c>
    </row>
    <row r="43" spans="1:8" ht="12.75" customHeight="1" x14ac:dyDescent="0.2">
      <c r="A43" s="56"/>
      <c r="B43" s="65" t="s">
        <v>33</v>
      </c>
      <c r="C43" s="66"/>
      <c r="D43" s="53">
        <v>1</v>
      </c>
      <c r="E43" s="58">
        <f>D43*100/B20</f>
        <v>0.12594458438287154</v>
      </c>
    </row>
    <row r="44" spans="1:8" ht="12.75" customHeight="1" x14ac:dyDescent="0.2">
      <c r="A44" s="56"/>
      <c r="B44" s="65"/>
      <c r="C44" s="66"/>
      <c r="D44" s="53"/>
      <c r="E44" s="58"/>
    </row>
    <row r="45" spans="1:8" ht="12.75" customHeight="1" x14ac:dyDescent="0.2">
      <c r="A45" s="56" t="s">
        <v>21</v>
      </c>
      <c r="B45" s="65" t="s">
        <v>34</v>
      </c>
      <c r="C45" s="66"/>
      <c r="D45" s="53">
        <v>2</v>
      </c>
      <c r="E45" s="58">
        <f>D45*100/B19</f>
        <v>0.30441400304414001</v>
      </c>
    </row>
    <row r="46" spans="1:8" ht="12.75" customHeight="1" x14ac:dyDescent="0.2">
      <c r="A46" s="56"/>
      <c r="B46" s="65" t="s">
        <v>35</v>
      </c>
      <c r="C46" s="66"/>
      <c r="D46" s="53">
        <v>1</v>
      </c>
      <c r="E46" s="58">
        <f>D46*100/B19</f>
        <v>0.15220700152207001</v>
      </c>
    </row>
    <row r="47" spans="1:8" ht="12.75" customHeight="1" x14ac:dyDescent="0.2">
      <c r="A47" s="56"/>
      <c r="B47" s="65"/>
      <c r="C47" s="66"/>
      <c r="D47" s="53"/>
      <c r="E47" s="58"/>
    </row>
    <row r="48" spans="1:8" ht="12.75" customHeight="1" x14ac:dyDescent="0.2">
      <c r="A48" s="56" t="s">
        <v>23</v>
      </c>
      <c r="B48" s="62" t="s">
        <v>31</v>
      </c>
      <c r="C48" s="63"/>
      <c r="D48" s="53">
        <v>1</v>
      </c>
      <c r="E48" s="58">
        <f>D48*100/B21</f>
        <v>7.6923076923076925</v>
      </c>
    </row>
    <row r="49" spans="1:5" ht="12.75" customHeight="1" x14ac:dyDescent="0.2">
      <c r="A49" s="56"/>
      <c r="B49" s="62"/>
      <c r="C49" s="63"/>
      <c r="D49" s="53"/>
      <c r="E49" s="57"/>
    </row>
    <row r="50" spans="1:5" ht="12.75" customHeight="1" x14ac:dyDescent="0.2">
      <c r="A50" s="56" t="s">
        <v>8</v>
      </c>
      <c r="B50" s="62" t="s">
        <v>31</v>
      </c>
      <c r="C50" s="63"/>
      <c r="D50" s="53">
        <v>1</v>
      </c>
      <c r="E50" s="58">
        <f>D50*100/B22</f>
        <v>14.285714285714286</v>
      </c>
    </row>
    <row r="51" spans="1:5" ht="12.75" customHeight="1" x14ac:dyDescent="0.2">
      <c r="A51" s="56"/>
      <c r="B51" s="65"/>
      <c r="C51" s="66"/>
      <c r="D51" s="53"/>
      <c r="E51" s="57"/>
    </row>
    <row r="52" spans="1:5" ht="12.75" customHeight="1" thickBot="1" x14ac:dyDescent="0.25">
      <c r="A52" s="54" t="s">
        <v>36</v>
      </c>
      <c r="B52" s="67" t="s">
        <v>35</v>
      </c>
      <c r="C52" s="68"/>
      <c r="D52" s="55">
        <v>1</v>
      </c>
      <c r="E52" s="48">
        <f>D52*100/B25</f>
        <v>20</v>
      </c>
    </row>
  </sheetData>
  <mergeCells count="11">
    <mergeCell ref="B52:C52"/>
    <mergeCell ref="B42:C42"/>
    <mergeCell ref="B44:C44"/>
    <mergeCell ref="B43:C43"/>
    <mergeCell ref="B45:C45"/>
    <mergeCell ref="B46:C46"/>
    <mergeCell ref="B47:C47"/>
    <mergeCell ref="A28:G28"/>
    <mergeCell ref="A39:E39"/>
    <mergeCell ref="B40:C40"/>
    <mergeCell ref="B51:C51"/>
  </mergeCells>
  <phoneticPr fontId="0" type="noConversion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0" orientation="landscape" copies="2" r:id="rId1"/>
  <headerFooter alignWithMargins="0">
    <oddHeader>&amp;RPříloha č. 3</oddHeader>
    <oddFooter>&amp;CStránka &amp;P z &amp;N</oddFooter>
  </headerFooter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leden - srpen 16</vt:lpstr>
      <vt:lpstr>'leden - srpen 16'!Oblast_tisku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Tichota Ondřej</cp:lastModifiedBy>
  <cp:lastPrinted>2016-09-13T12:41:09Z</cp:lastPrinted>
  <dcterms:created xsi:type="dcterms:W3CDTF">1997-01-24T11:07:25Z</dcterms:created>
  <dcterms:modified xsi:type="dcterms:W3CDTF">2016-09-29T15:17:30Z</dcterms:modified>
</cp:coreProperties>
</file>